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3\ТСРВ-043 (СО+ГВС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0" i="1" l="1"/>
  <c r="O39" i="1" s="1"/>
  <c r="O28" i="1"/>
  <c r="M32" i="1" l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<sst xmlns="http://schemas.openxmlformats.org/spreadsheetml/2006/main" count="150" uniqueCount="107">
  <si>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</si>
  <si>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</si>
  <si>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</si>
  <si>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</si>
  <si>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</si>
  <si>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</si>
  <si>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</si>
  <si>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</si>
  <si>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</si>
  <si>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</si>
  <si>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</si>
  <si>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</si>
  <si>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</si>
  <si>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</si>
  <si>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</si>
  <si>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</si>
  <si>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</si>
  <si>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</si>
  <si>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</si>
  <si>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</si>
  <si>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</si>
  <si>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</si>
  <si>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</si>
  <si>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</si>
  <si>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</si>
  <si>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</si>
  <si>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</si>
  <si>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</si>
  <si>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</si>
  <si>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</si>
  <si>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</si>
  <si>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</si>
  <si>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</si>
  <si>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</si>
  <si>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</si>
  <si>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</si>
  <si>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</si>
  <si>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</si>
  <si>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</si>
  <si>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</si>
  <si>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</si>
  <si>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</si>
  <si>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</si>
  <si>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</si>
  <si>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</si>
  <si>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</si>
  <si>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</si>
  <si>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</si>
  <si>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</si>
  <si>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</si>
  <si>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</si>
  <si>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</si>
  <si>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</si>
  <si>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</si>
  <si>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</si>
  <si>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</si>
  <si>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</si>
  <si>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</si>
  <si>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</si>
  <si>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</si>
  <si>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</si>
  <si>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</si>
  <si>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</si>
  <si>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</si>
  <si>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</si>
  <si>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</si>
  <si>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</si>
  <si>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</si>
  <si>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</si>
  <si>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</si>
  <si>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</si>
  <si>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</si>
  <si>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</si>
  <si>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</si>
  <si>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</si>
  <si>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</si>
  <si>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</si>
  <si>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</si>
  <si>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</si>
  <si>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</si>
  <si>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</si>
  <si>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</si>
  <si>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</si>
  <si>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</si>
  <si>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</si>
  <si>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</si>
  <si>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</si>
  <si>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</si>
  <si>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</si>
  <si>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</si>
  <si>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</si>
  <si>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</si>
  <si>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</si>
  <si>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</si>
  <si>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</si>
  <si>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</si>
  <si>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</si>
  <si>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</si>
  <si>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 xml:space="preserve">Qгвс = </t>
  </si>
  <si>
    <t xml:space="preserve">Gгвс = </t>
  </si>
  <si>
    <t>Gгвс</t>
  </si>
  <si>
    <t>ТСЖ «Улыбка»
г. Иваново, ул. Петрова, д. 7</t>
  </si>
  <si>
    <t>Расчет диапазонов измеряемых расходов в отопительный период</t>
  </si>
  <si>
    <t>ХХХ-ХХ-АТС. РР1</t>
  </si>
  <si>
    <t>Схема присоединения системы отопления - независимая, через теплообменный аппарат</t>
  </si>
  <si>
    <t>Система ГВС - закрытая, через теплообменный аппарат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</si>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</sst>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83</xdr:row>
          <xdr:rowOff>9525</xdr:rowOff>
        </xdr:from>
        <xdr:to>
          <xdr:col>15</xdr:col>
          <xdr:colOff>704850</xdr:colOff>
          <xdr:row>86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abSelected="1" view="pageBreakPreview" topLeftCell="A10" zoomScale="86" zoomScaleNormal="100" zoomScaleSheetLayoutView="86" workbookViewId="0">
      <selection activeCell="F40" sqref="F40:P40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96" t="s">
        <v>1</v>
      </c>
      <c r="G2" s="97"/>
      <c r="H2" s="97"/>
      <c r="I2" s="97"/>
      <c r="J2" s="97"/>
      <c r="K2" s="97"/>
      <c r="L2" s="97"/>
      <c r="M2" s="97"/>
      <c r="N2" s="97"/>
      <c r="O2" s="97"/>
      <c r="P2" s="98"/>
      <c r="Q2" s="51"/>
    </row>
    <row r="3" spans="1:17" ht="12.95" customHeight="1" x14ac:dyDescent="0.25">
      <c r="A3" s="6"/>
      <c r="B3" s="7"/>
      <c r="C3" s="7"/>
      <c r="D3" s="7"/>
      <c r="E3" s="7"/>
      <c r="F3" s="108" t="s">
        <v>2</v>
      </c>
      <c r="G3" s="109"/>
      <c r="H3" s="109"/>
      <c r="I3" s="109"/>
      <c r="J3" s="109"/>
      <c r="K3" s="109"/>
      <c r="L3" s="102" t="s">
        <v>62</v>
      </c>
      <c r="M3" s="102"/>
      <c r="N3" s="102"/>
      <c r="O3" s="16">
        <v>0.38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110" t="s">
        <v>4</v>
      </c>
      <c r="G4" s="111"/>
      <c r="H4" s="111"/>
      <c r="I4" s="111"/>
      <c r="J4" s="111"/>
      <c r="K4" s="111"/>
      <c r="L4" s="94" t="s">
        <v>63</v>
      </c>
      <c r="M4" s="94"/>
      <c r="N4" s="94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110" t="s">
        <v>5</v>
      </c>
      <c r="G5" s="111"/>
      <c r="H5" s="111"/>
      <c r="I5" s="111"/>
      <c r="J5" s="111"/>
      <c r="K5" s="111"/>
      <c r="L5" s="94" t="s">
        <v>63</v>
      </c>
      <c r="M5" s="94"/>
      <c r="N5" s="94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110" t="s">
        <v>27</v>
      </c>
      <c r="G6" s="111"/>
      <c r="H6" s="111"/>
      <c r="I6" s="111"/>
      <c r="J6" s="111"/>
      <c r="K6" s="111"/>
      <c r="L6" s="94" t="s">
        <v>98</v>
      </c>
      <c r="M6" s="94"/>
      <c r="N6" s="94"/>
      <c r="O6" s="22">
        <v>0.18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110" t="s">
        <v>6</v>
      </c>
      <c r="G7" s="111"/>
      <c r="H7" s="111"/>
      <c r="I7" s="111"/>
      <c r="J7" s="111"/>
      <c r="K7" s="111"/>
      <c r="L7" s="94" t="s">
        <v>64</v>
      </c>
      <c r="M7" s="94"/>
      <c r="N7" s="94"/>
      <c r="O7" s="19">
        <v>130</v>
      </c>
      <c r="P7" s="36">
        <v>70</v>
      </c>
      <c r="Q7" s="51"/>
    </row>
    <row r="8" spans="1:17" ht="12.95" customHeight="1" x14ac:dyDescent="0.25">
      <c r="A8" s="6"/>
      <c r="B8" s="7"/>
      <c r="C8" s="7"/>
      <c r="D8" s="7"/>
      <c r="E8" s="7"/>
      <c r="F8" s="110" t="s">
        <v>7</v>
      </c>
      <c r="G8" s="111"/>
      <c r="H8" s="111"/>
      <c r="I8" s="111"/>
      <c r="J8" s="111"/>
      <c r="K8" s="111"/>
      <c r="L8" s="94" t="s">
        <v>65</v>
      </c>
      <c r="M8" s="94"/>
      <c r="N8" s="94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110" t="s">
        <v>9</v>
      </c>
      <c r="G9" s="111"/>
      <c r="H9" s="111"/>
      <c r="I9" s="111"/>
      <c r="J9" s="111"/>
      <c r="K9" s="111"/>
      <c r="L9" s="94" t="s">
        <v>66</v>
      </c>
      <c r="M9" s="94"/>
      <c r="N9" s="94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110" t="s">
        <v>67</v>
      </c>
      <c r="G10" s="111"/>
      <c r="H10" s="111"/>
      <c r="I10" s="111"/>
      <c r="J10" s="111"/>
      <c r="K10" s="111"/>
      <c r="L10" s="94" t="s">
        <v>68</v>
      </c>
      <c r="M10" s="94"/>
      <c r="N10" s="94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110" t="s">
        <v>69</v>
      </c>
      <c r="G11" s="111"/>
      <c r="H11" s="111"/>
      <c r="I11" s="111"/>
      <c r="J11" s="111"/>
      <c r="K11" s="111"/>
      <c r="L11" s="94" t="s">
        <v>70</v>
      </c>
      <c r="M11" s="94"/>
      <c r="N11" s="94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110" t="s">
        <v>71</v>
      </c>
      <c r="G12" s="111"/>
      <c r="H12" s="111"/>
      <c r="I12" s="111"/>
      <c r="J12" s="111"/>
      <c r="K12" s="111"/>
      <c r="L12" s="94" t="s">
        <v>72</v>
      </c>
      <c r="M12" s="94"/>
      <c r="N12" s="94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110" t="s">
        <v>11</v>
      </c>
      <c r="G13" s="111"/>
      <c r="H13" s="111"/>
      <c r="I13" s="111"/>
      <c r="J13" s="111"/>
      <c r="K13" s="111"/>
      <c r="L13" s="94" t="s">
        <v>12</v>
      </c>
      <c r="M13" s="94"/>
      <c r="N13" s="94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110" t="s">
        <v>13</v>
      </c>
      <c r="G14" s="111"/>
      <c r="H14" s="111"/>
      <c r="I14" s="111"/>
      <c r="J14" s="111"/>
      <c r="K14" s="111"/>
      <c r="L14" s="94" t="s">
        <v>14</v>
      </c>
      <c r="M14" s="94"/>
      <c r="N14" s="94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110" t="s">
        <v>73</v>
      </c>
      <c r="G15" s="111"/>
      <c r="H15" s="111"/>
      <c r="I15" s="111"/>
      <c r="J15" s="111"/>
      <c r="K15" s="111"/>
      <c r="L15" s="94" t="s">
        <v>15</v>
      </c>
      <c r="M15" s="94"/>
      <c r="N15" s="94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110" t="s">
        <v>74</v>
      </c>
      <c r="G16" s="111"/>
      <c r="H16" s="111"/>
      <c r="I16" s="111"/>
      <c r="J16" s="111"/>
      <c r="K16" s="111"/>
      <c r="L16" s="94" t="s">
        <v>75</v>
      </c>
      <c r="M16" s="94"/>
      <c r="N16" s="94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110" t="s">
        <v>76</v>
      </c>
      <c r="G17" s="111"/>
      <c r="H17" s="111"/>
      <c r="I17" s="111"/>
      <c r="J17" s="111"/>
      <c r="K17" s="111"/>
      <c r="L17" s="94" t="s">
        <v>17</v>
      </c>
      <c r="M17" s="94"/>
      <c r="N17" s="94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110" t="s">
        <v>77</v>
      </c>
      <c r="G18" s="111"/>
      <c r="H18" s="111"/>
      <c r="I18" s="111"/>
      <c r="J18" s="111"/>
      <c r="K18" s="111"/>
      <c r="L18" s="94" t="s">
        <v>78</v>
      </c>
      <c r="M18" s="94"/>
      <c r="N18" s="94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110" t="s">
        <v>18</v>
      </c>
      <c r="G19" s="111"/>
      <c r="H19" s="111"/>
      <c r="I19" s="111"/>
      <c r="J19" s="111"/>
      <c r="K19" s="111"/>
      <c r="L19" s="85"/>
      <c r="M19" s="85"/>
      <c r="N19" s="85"/>
      <c r="O19" s="25">
        <v>0.15</v>
      </c>
      <c r="P19" s="35"/>
      <c r="Q19" s="51"/>
      <c r="R19" s="94" t="s">
        <v>19</v>
      </c>
      <c r="S19" s="94"/>
      <c r="T19" s="94"/>
    </row>
    <row r="20" spans="1:20" ht="12.95" hidden="1" customHeight="1" x14ac:dyDescent="0.3">
      <c r="A20" s="6"/>
      <c r="B20" s="7"/>
      <c r="C20" s="7"/>
      <c r="D20" s="7"/>
      <c r="E20" s="7"/>
      <c r="F20" s="168"/>
      <c r="G20" s="168"/>
      <c r="H20" s="168"/>
      <c r="I20" s="168"/>
      <c r="J20" s="168"/>
      <c r="K20" s="168"/>
      <c r="L20" s="168"/>
      <c r="M20" s="168"/>
      <c r="N20" s="168"/>
      <c r="O20" s="15">
        <f>O7*0.01</f>
        <v>1.3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169" t="s">
        <v>21</v>
      </c>
      <c r="G21" s="169"/>
      <c r="H21" s="169"/>
      <c r="I21" s="169"/>
      <c r="J21" s="169"/>
      <c r="K21" s="169"/>
      <c r="L21" s="169"/>
      <c r="M21" s="169"/>
      <c r="N21" s="169"/>
      <c r="O21" s="19">
        <f>(O20^5)*(-0.0005625*O10-1.3864)+(O20^4)*(0.054517*O10+7.325)+(O20^3)*(-0.27408*O10-15.474)+(O20^2)*(0.52327*O10-5.0668)+O20*(-0.42067*O10-38.224)+0.16333*O10+1011.185</f>
        <v>935.02135047144998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170"/>
      <c r="G22" s="170"/>
      <c r="H22" s="170"/>
      <c r="I22" s="170"/>
      <c r="J22" s="170"/>
      <c r="K22" s="170"/>
      <c r="L22" s="170"/>
      <c r="M22" s="170"/>
      <c r="N22" s="170"/>
      <c r="O22" s="19">
        <f>P7*0.01</f>
        <v>0.70000000000000007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169" t="s">
        <v>22</v>
      </c>
      <c r="G23" s="169"/>
      <c r="H23" s="169"/>
      <c r="I23" s="169"/>
      <c r="J23" s="169"/>
      <c r="K23" s="169"/>
      <c r="L23" s="169"/>
      <c r="M23" s="169"/>
      <c r="N23" s="169"/>
      <c r="O23" s="19">
        <f>(O22^5)*(-0.0005625*O11-1.3864)+(O22^4)*(0.054517*O11+7.325)+(O22^3)*(-0.27408*O11-15.474)+(O22^2)*(0.52327*O11-5.0668)+O22*(-0.42067*O11-38.224)+0.16333*O11+1011.185</f>
        <v>978.34060166129996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170"/>
      <c r="G24" s="170"/>
      <c r="H24" s="170"/>
      <c r="I24" s="170"/>
      <c r="J24" s="170"/>
      <c r="K24" s="170"/>
      <c r="L24" s="170"/>
      <c r="M24" s="170"/>
      <c r="N24" s="170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171" t="s">
        <v>23</v>
      </c>
      <c r="G25" s="171"/>
      <c r="H25" s="171"/>
      <c r="I25" s="171"/>
      <c r="J25" s="171"/>
      <c r="K25" s="171"/>
      <c r="L25" s="171"/>
      <c r="M25" s="171"/>
      <c r="N25" s="171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96" t="s">
        <v>79</v>
      </c>
      <c r="G26" s="97"/>
      <c r="H26" s="97"/>
      <c r="I26" s="97"/>
      <c r="J26" s="97"/>
      <c r="K26" s="97"/>
      <c r="L26" s="97"/>
      <c r="M26" s="97"/>
      <c r="N26" s="97"/>
      <c r="O26" s="97"/>
      <c r="P26" s="98"/>
      <c r="Q26" s="51"/>
    </row>
    <row r="27" spans="1:20" ht="12.95" customHeight="1" x14ac:dyDescent="0.25">
      <c r="A27" s="6"/>
      <c r="B27" s="7"/>
      <c r="C27" s="7"/>
      <c r="D27" s="7"/>
      <c r="E27" s="7"/>
      <c r="F27" s="82" t="s">
        <v>2</v>
      </c>
      <c r="G27" s="83"/>
      <c r="H27" s="83"/>
      <c r="I27" s="83"/>
      <c r="J27" s="83"/>
      <c r="K27" s="83"/>
      <c r="L27" s="167" t="s">
        <v>80</v>
      </c>
      <c r="M27" s="167"/>
      <c r="N27" s="167"/>
      <c r="O27" s="30">
        <f>ABS(O3*1000/(O7-P7))</f>
        <v>6.333333333333333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110" t="s">
        <v>4</v>
      </c>
      <c r="G28" s="111"/>
      <c r="H28" s="111"/>
      <c r="I28" s="111"/>
      <c r="J28" s="111"/>
      <c r="K28" s="111"/>
      <c r="L28" s="94" t="s">
        <v>81</v>
      </c>
      <c r="M28" s="94"/>
      <c r="N28" s="94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110" t="s">
        <v>5</v>
      </c>
      <c r="G29" s="111"/>
      <c r="H29" s="111"/>
      <c r="I29" s="111"/>
      <c r="J29" s="111"/>
      <c r="K29" s="111"/>
      <c r="L29" s="94" t="s">
        <v>81</v>
      </c>
      <c r="M29" s="94"/>
      <c r="N29" s="94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110" t="s">
        <v>27</v>
      </c>
      <c r="G30" s="111"/>
      <c r="H30" s="111"/>
      <c r="I30" s="111"/>
      <c r="J30" s="111"/>
      <c r="K30" s="111"/>
      <c r="L30" s="94" t="s">
        <v>99</v>
      </c>
      <c r="M30" s="94"/>
      <c r="N30" s="94"/>
      <c r="O30" s="21">
        <f>O6*1000/(O7-P7)</f>
        <v>3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96" t="s">
        <v>24</v>
      </c>
      <c r="G31" s="97"/>
      <c r="H31" s="97"/>
      <c r="I31" s="97"/>
      <c r="J31" s="97"/>
      <c r="K31" s="97"/>
      <c r="L31" s="97"/>
      <c r="M31" s="97"/>
      <c r="N31" s="97"/>
      <c r="O31" s="97"/>
      <c r="P31" s="98"/>
      <c r="Q31" s="51"/>
    </row>
    <row r="32" spans="1:20" ht="12.95" customHeight="1" x14ac:dyDescent="0.25">
      <c r="A32" s="6"/>
      <c r="B32" s="7"/>
      <c r="C32" s="7"/>
      <c r="D32" s="7"/>
      <c r="E32" s="7"/>
      <c r="F32" s="99" t="s">
        <v>2</v>
      </c>
      <c r="G32" s="100"/>
      <c r="H32" s="100"/>
      <c r="I32" s="101"/>
      <c r="J32" s="104" t="s">
        <v>94</v>
      </c>
      <c r="K32" s="105"/>
      <c r="L32" s="105"/>
      <c r="M32" s="59">
        <f>O19</f>
        <v>0.15</v>
      </c>
      <c r="N32" s="60" t="s">
        <v>93</v>
      </c>
      <c r="O32" s="61">
        <f>ABS(O19*O27)</f>
        <v>0.95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86"/>
      <c r="G33" s="87"/>
      <c r="H33" s="87"/>
      <c r="I33" s="87"/>
      <c r="J33" s="102" t="s">
        <v>82</v>
      </c>
      <c r="K33" s="102"/>
      <c r="L33" s="102"/>
      <c r="M33" s="102"/>
      <c r="N33" s="102"/>
      <c r="O33" s="21">
        <f>ABS(1.25*O27)</f>
        <v>7.9166666666666661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86" t="s">
        <v>25</v>
      </c>
      <c r="G34" s="87"/>
      <c r="H34" s="87"/>
      <c r="I34" s="87"/>
      <c r="J34" s="94" t="s">
        <v>83</v>
      </c>
      <c r="K34" s="94"/>
      <c r="L34" s="94"/>
      <c r="M34" s="94"/>
      <c r="N34" s="94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86"/>
      <c r="G35" s="87"/>
      <c r="H35" s="87"/>
      <c r="I35" s="87"/>
      <c r="J35" s="94" t="s">
        <v>84</v>
      </c>
      <c r="K35" s="94"/>
      <c r="L35" s="94"/>
      <c r="M35" s="94"/>
      <c r="N35" s="94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86"/>
      <c r="G36" s="87"/>
      <c r="H36" s="87"/>
      <c r="I36" s="87"/>
      <c r="J36" s="94" t="s">
        <v>85</v>
      </c>
      <c r="K36" s="94"/>
      <c r="L36" s="94"/>
      <c r="M36" s="94"/>
      <c r="N36" s="94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86"/>
      <c r="G37" s="87"/>
      <c r="H37" s="87"/>
      <c r="I37" s="87"/>
      <c r="J37" s="94" t="s">
        <v>26</v>
      </c>
      <c r="K37" s="94"/>
      <c r="L37" s="94"/>
      <c r="M37" s="94"/>
      <c r="N37" s="94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86" t="s">
        <v>27</v>
      </c>
      <c r="G38" s="87"/>
      <c r="H38" s="87"/>
      <c r="I38" s="103"/>
      <c r="J38" s="106" t="s">
        <v>95</v>
      </c>
      <c r="K38" s="107"/>
      <c r="L38" s="107"/>
      <c r="M38" s="58">
        <v>0.04</v>
      </c>
      <c r="N38" s="58" t="s">
        <v>100</v>
      </c>
      <c r="O38" s="63">
        <f>ABS(0.04*O30)</f>
        <v>0.12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88"/>
      <c r="G39" s="89"/>
      <c r="H39" s="89"/>
      <c r="I39" s="89"/>
      <c r="J39" s="95" t="s">
        <v>86</v>
      </c>
      <c r="K39" s="95"/>
      <c r="L39" s="95"/>
      <c r="M39" s="95"/>
      <c r="N39" s="95"/>
      <c r="O39" s="29">
        <f>O30</f>
        <v>3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37" t="s">
        <v>106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9"/>
      <c r="Q40" s="51"/>
    </row>
    <row r="41" spans="1:18" ht="12.95" customHeight="1" x14ac:dyDescent="0.25">
      <c r="A41" s="6"/>
      <c r="B41" s="7"/>
      <c r="C41" s="7"/>
      <c r="D41" s="7"/>
      <c r="E41" s="7"/>
      <c r="F41" s="140" t="s">
        <v>104</v>
      </c>
      <c r="G41" s="141"/>
      <c r="H41" s="141"/>
      <c r="I41" s="141"/>
      <c r="J41" s="141"/>
      <c r="K41" s="141"/>
      <c r="L41" s="141"/>
      <c r="M41" s="141"/>
      <c r="N41" s="141"/>
      <c r="O41" s="141"/>
      <c r="P41" s="142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43" t="s">
        <v>105</v>
      </c>
      <c r="G42" s="144"/>
      <c r="H42" s="144"/>
      <c r="I42" s="144"/>
      <c r="J42" s="144"/>
      <c r="K42" s="144"/>
      <c r="L42" s="144"/>
      <c r="M42" s="144"/>
      <c r="N42" s="144"/>
      <c r="O42" s="144"/>
      <c r="P42" s="145"/>
      <c r="Q42" s="51"/>
    </row>
    <row r="43" spans="1:18" ht="12.95" customHeight="1" x14ac:dyDescent="0.25">
      <c r="A43" s="6"/>
      <c r="B43" s="7"/>
      <c r="C43" s="7"/>
      <c r="D43" s="7"/>
      <c r="E43" s="7"/>
      <c r="F43" s="146" t="s">
        <v>28</v>
      </c>
      <c r="G43" s="147"/>
      <c r="H43" s="147"/>
      <c r="I43" s="147"/>
      <c r="J43" s="147" t="s">
        <v>0</v>
      </c>
      <c r="K43" s="147"/>
      <c r="L43" s="147"/>
      <c r="M43" s="147"/>
      <c r="N43" s="147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128" t="s">
        <v>91</v>
      </c>
      <c r="G44" s="129"/>
      <c r="H44" s="129"/>
      <c r="I44" s="172"/>
      <c r="J44" s="94" t="s">
        <v>87</v>
      </c>
      <c r="K44" s="94"/>
      <c r="L44" s="94"/>
      <c r="M44" s="94"/>
      <c r="N44" s="94"/>
      <c r="O44" s="21">
        <f>ABS(O32+O34+O38)</f>
        <v>1.0699999999999998</v>
      </c>
      <c r="P44" s="28">
        <f>O44*1000/O21</f>
        <v>1.1443588956129096</v>
      </c>
      <c r="Q44" s="51"/>
    </row>
    <row r="45" spans="1:18" ht="12.95" customHeight="1" x14ac:dyDescent="0.25">
      <c r="A45" s="6"/>
      <c r="B45" s="7"/>
      <c r="C45" s="7"/>
      <c r="D45" s="7"/>
      <c r="E45" s="7"/>
      <c r="F45" s="173"/>
      <c r="G45" s="174"/>
      <c r="H45" s="174"/>
      <c r="I45" s="175"/>
      <c r="J45" s="94" t="s">
        <v>88</v>
      </c>
      <c r="K45" s="94"/>
      <c r="L45" s="94"/>
      <c r="M45" s="94"/>
      <c r="N45" s="94"/>
      <c r="O45" s="21">
        <f>ABS(O33+O37+O39)</f>
        <v>10.916666666666666</v>
      </c>
      <c r="P45" s="28">
        <f>O45*1000/O21</f>
        <v>11.675312720038253</v>
      </c>
      <c r="Q45" s="51"/>
    </row>
    <row r="46" spans="1:18" ht="12.95" customHeight="1" x14ac:dyDescent="0.25">
      <c r="A46" s="6"/>
      <c r="B46" s="7"/>
      <c r="C46" s="7"/>
      <c r="D46" s="7"/>
      <c r="E46" s="7"/>
      <c r="F46" s="128" t="s">
        <v>92</v>
      </c>
      <c r="G46" s="129"/>
      <c r="H46" s="129"/>
      <c r="I46" s="172"/>
      <c r="J46" s="94" t="s">
        <v>89</v>
      </c>
      <c r="K46" s="94"/>
      <c r="L46" s="94"/>
      <c r="M46" s="94"/>
      <c r="N46" s="94"/>
      <c r="O46" s="21">
        <f>ABS(O32+O34+O38)</f>
        <v>1.0699999999999998</v>
      </c>
      <c r="P46" s="28">
        <f>O46*1000/O23</f>
        <v>1.0936886378660509</v>
      </c>
      <c r="Q46" s="51"/>
    </row>
    <row r="47" spans="1:18" ht="12.95" customHeight="1" x14ac:dyDescent="0.25">
      <c r="A47" s="155" t="s">
        <v>57</v>
      </c>
      <c r="B47" s="158"/>
      <c r="C47" s="158"/>
      <c r="D47" s="158"/>
      <c r="E47" s="161"/>
      <c r="F47" s="173"/>
      <c r="G47" s="174"/>
      <c r="H47" s="174"/>
      <c r="I47" s="175"/>
      <c r="J47" s="94" t="s">
        <v>90</v>
      </c>
      <c r="K47" s="94"/>
      <c r="L47" s="94"/>
      <c r="M47" s="94"/>
      <c r="N47" s="94"/>
      <c r="O47" s="21">
        <f>ABS(O33+O37)+O39</f>
        <v>10.916666666666666</v>
      </c>
      <c r="P47" s="28">
        <f>O47*1000/O23</f>
        <v>11.158349810004102</v>
      </c>
      <c r="Q47" s="51"/>
    </row>
    <row r="48" spans="1:18" ht="12.95" customHeight="1" x14ac:dyDescent="0.25">
      <c r="A48" s="156"/>
      <c r="B48" s="159"/>
      <c r="C48" s="159"/>
      <c r="D48" s="159"/>
      <c r="E48" s="162"/>
      <c r="F48" s="128"/>
      <c r="G48" s="129"/>
      <c r="H48" s="129"/>
      <c r="I48" s="129"/>
      <c r="J48" s="129"/>
      <c r="K48" s="129"/>
      <c r="L48" s="129"/>
      <c r="M48" s="129"/>
      <c r="N48" s="129"/>
      <c r="O48" s="129"/>
      <c r="P48" s="130"/>
      <c r="Q48" s="51"/>
    </row>
    <row r="49" spans="1:25" ht="12.95" customHeight="1" thickBot="1" x14ac:dyDescent="0.3">
      <c r="A49" s="156"/>
      <c r="B49" s="159"/>
      <c r="C49" s="159"/>
      <c r="D49" s="159"/>
      <c r="E49" s="162"/>
      <c r="F49" s="131"/>
      <c r="G49" s="132"/>
      <c r="H49" s="132"/>
      <c r="I49" s="132"/>
      <c r="J49" s="132"/>
      <c r="K49" s="132"/>
      <c r="L49" s="132"/>
      <c r="M49" s="132"/>
      <c r="N49" s="132"/>
      <c r="O49" s="132"/>
      <c r="P49" s="133"/>
      <c r="Q49" s="51"/>
    </row>
    <row r="50" spans="1:25" ht="12.95" customHeight="1" thickBot="1" x14ac:dyDescent="0.3">
      <c r="A50" s="156"/>
      <c r="B50" s="159"/>
      <c r="C50" s="159"/>
      <c r="D50" s="159"/>
      <c r="E50" s="162"/>
      <c r="F50" s="96" t="s">
        <v>30</v>
      </c>
      <c r="G50" s="97"/>
      <c r="H50" s="97"/>
      <c r="I50" s="97"/>
      <c r="J50" s="97"/>
      <c r="K50" s="97"/>
      <c r="L50" s="97"/>
      <c r="M50" s="97"/>
      <c r="N50" s="97"/>
      <c r="O50" s="97"/>
      <c r="P50" s="98"/>
      <c r="Q50" s="51"/>
    </row>
    <row r="51" spans="1:25" ht="12.95" customHeight="1" x14ac:dyDescent="0.25">
      <c r="A51" s="156"/>
      <c r="B51" s="160"/>
      <c r="C51" s="160"/>
      <c r="D51" s="160"/>
      <c r="E51" s="163"/>
      <c r="F51" s="82" t="s">
        <v>31</v>
      </c>
      <c r="G51" s="83"/>
      <c r="H51" s="125" t="s">
        <v>32</v>
      </c>
      <c r="I51" s="125"/>
      <c r="J51" s="125"/>
      <c r="K51" s="125"/>
      <c r="L51" s="125" t="s">
        <v>33</v>
      </c>
      <c r="M51" s="125"/>
      <c r="N51" s="125"/>
      <c r="O51" s="125" t="s">
        <v>34</v>
      </c>
      <c r="P51" s="126"/>
      <c r="Q51" s="51"/>
    </row>
    <row r="52" spans="1:25" ht="12.95" customHeight="1" x14ac:dyDescent="0.25">
      <c r="A52" s="156"/>
      <c r="B52" s="154"/>
      <c r="C52" s="154"/>
      <c r="D52" s="154"/>
      <c r="E52" s="153"/>
      <c r="F52" s="84"/>
      <c r="G52" s="85"/>
      <c r="H52" s="90" t="s">
        <v>35</v>
      </c>
      <c r="I52" s="90"/>
      <c r="J52" s="90" t="s">
        <v>36</v>
      </c>
      <c r="K52" s="90"/>
      <c r="L52" s="54" t="s">
        <v>35</v>
      </c>
      <c r="M52" s="90" t="s">
        <v>36</v>
      </c>
      <c r="N52" s="90"/>
      <c r="O52" s="90" t="s">
        <v>29</v>
      </c>
      <c r="P52" s="127"/>
      <c r="Q52" s="51"/>
    </row>
    <row r="53" spans="1:25" ht="12.95" customHeight="1" x14ac:dyDescent="0.25">
      <c r="A53" s="156"/>
      <c r="B53" s="154"/>
      <c r="C53" s="154"/>
      <c r="D53" s="154"/>
      <c r="E53" s="153"/>
      <c r="F53" s="86" t="s">
        <v>37</v>
      </c>
      <c r="G53" s="87"/>
      <c r="H53" s="90">
        <f>ABS(O44)</f>
        <v>1.0699999999999998</v>
      </c>
      <c r="I53" s="90"/>
      <c r="J53" s="90">
        <f>ABS(O45)</f>
        <v>10.916666666666666</v>
      </c>
      <c r="K53" s="90"/>
      <c r="L53" s="54">
        <f>P44</f>
        <v>1.1443588956129096</v>
      </c>
      <c r="M53" s="90">
        <f>ABS(P45+M57)</f>
        <v>11.695125101852486</v>
      </c>
      <c r="N53" s="90"/>
      <c r="O53" s="90">
        <f>(4*(O27+O28+O29+O30)/100)*1000/O21</f>
        <v>0.39927787012039218</v>
      </c>
      <c r="P53" s="127"/>
      <c r="Q53" s="51"/>
      <c r="Y53" s="18"/>
    </row>
    <row r="54" spans="1:25" ht="12.95" customHeight="1" thickBot="1" x14ac:dyDescent="0.3">
      <c r="A54" s="156"/>
      <c r="B54" s="154"/>
      <c r="C54" s="154"/>
      <c r="D54" s="154"/>
      <c r="E54" s="153"/>
      <c r="F54" s="88" t="s">
        <v>38</v>
      </c>
      <c r="G54" s="89"/>
      <c r="H54" s="150">
        <f>ABS(O46)</f>
        <v>1.0699999999999998</v>
      </c>
      <c r="I54" s="150"/>
      <c r="J54" s="150">
        <f>ABS(O47)</f>
        <v>10.916666666666666</v>
      </c>
      <c r="K54" s="150"/>
      <c r="L54" s="55">
        <f>ABS(P46)</f>
        <v>1.0936886378660509</v>
      </c>
      <c r="M54" s="150">
        <f>ABS(P47)</f>
        <v>11.158349810004102</v>
      </c>
      <c r="N54" s="150"/>
      <c r="O54" s="150">
        <f>(4*(O27+O28+O29)/100)*1000/O23</f>
        <v>0.25894185818635473</v>
      </c>
      <c r="P54" s="151"/>
      <c r="Q54" s="51"/>
    </row>
    <row r="55" spans="1:25" ht="12.95" customHeight="1" x14ac:dyDescent="0.25">
      <c r="A55" s="156"/>
      <c r="B55" s="154"/>
      <c r="C55" s="154"/>
      <c r="D55" s="154"/>
      <c r="E55" s="154"/>
      <c r="F55" s="164"/>
      <c r="G55" s="165"/>
      <c r="H55" s="165"/>
      <c r="I55" s="165"/>
      <c r="J55" s="165"/>
      <c r="K55" s="165"/>
      <c r="L55" s="165"/>
      <c r="M55" s="165"/>
      <c r="N55" s="165"/>
      <c r="O55" s="165"/>
      <c r="P55" s="166"/>
      <c r="Q55" s="51"/>
    </row>
    <row r="56" spans="1:25" s="13" customFormat="1" ht="12.95" customHeight="1" x14ac:dyDescent="0.25">
      <c r="A56" s="156"/>
      <c r="B56" s="154"/>
      <c r="C56" s="154"/>
      <c r="D56" s="154"/>
      <c r="E56" s="154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156"/>
      <c r="B57" s="154"/>
      <c r="C57" s="154"/>
      <c r="D57" s="154"/>
      <c r="E57" s="154"/>
      <c r="F57" s="148" t="s">
        <v>39</v>
      </c>
      <c r="G57" s="148"/>
      <c r="H57" s="122"/>
      <c r="I57" s="122"/>
      <c r="J57" s="122">
        <f>0.0025*(19.5*(O3+O5))</f>
        <v>1.8525E-2</v>
      </c>
      <c r="K57" s="122"/>
      <c r="L57" s="20"/>
      <c r="M57" s="122">
        <f>ABS(J57*1000/O21)</f>
        <v>1.9812381814232852E-2</v>
      </c>
      <c r="N57" s="122"/>
      <c r="O57" s="122">
        <f>4*M57/100</f>
        <v>7.9249527256931406E-4</v>
      </c>
      <c r="P57" s="123"/>
      <c r="Q57" s="51"/>
    </row>
    <row r="58" spans="1:25" ht="12.95" hidden="1" customHeight="1" x14ac:dyDescent="0.25">
      <c r="A58" s="156"/>
      <c r="B58" s="154"/>
      <c r="C58" s="154"/>
      <c r="D58" s="154"/>
      <c r="E58" s="153"/>
      <c r="F58" s="149" t="s">
        <v>40</v>
      </c>
      <c r="G58" s="148"/>
      <c r="H58" s="122"/>
      <c r="I58" s="122"/>
      <c r="J58" s="122">
        <f>0.0025*(6*O6)</f>
        <v>2.7000000000000001E-3</v>
      </c>
      <c r="K58" s="122"/>
      <c r="L58" s="20"/>
      <c r="M58" s="122">
        <f>ABS(J58*1000/O25)</f>
        <v>2.6651254648451866E-3</v>
      </c>
      <c r="N58" s="122"/>
      <c r="O58" s="122">
        <f>4*M58/100</f>
        <v>1.0660501859380747E-4</v>
      </c>
      <c r="P58" s="123"/>
      <c r="Q58" s="51"/>
    </row>
    <row r="59" spans="1:25" s="13" customFormat="1" ht="12.95" customHeight="1" x14ac:dyDescent="0.25">
      <c r="A59" s="156"/>
      <c r="B59" s="154"/>
      <c r="C59" s="154"/>
      <c r="D59" s="154"/>
      <c r="E59" s="153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156"/>
      <c r="B60" s="154"/>
      <c r="C60" s="154"/>
      <c r="D60" s="154"/>
      <c r="E60" s="153"/>
      <c r="F60" s="39"/>
      <c r="G60" s="14"/>
      <c r="H60" s="14"/>
      <c r="I60" s="124"/>
      <c r="J60" s="124"/>
      <c r="K60" s="124"/>
      <c r="L60" s="124"/>
      <c r="M60" s="124"/>
      <c r="N60" s="124"/>
      <c r="O60" s="124"/>
      <c r="P60" s="43"/>
      <c r="Q60" s="51"/>
    </row>
    <row r="61" spans="1:25" ht="12.95" customHeight="1" x14ac:dyDescent="0.25">
      <c r="A61" s="156"/>
      <c r="B61" s="154"/>
      <c r="C61" s="154"/>
      <c r="D61" s="154"/>
      <c r="E61" s="153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156"/>
      <c r="B62" s="154"/>
      <c r="C62" s="154"/>
      <c r="D62" s="154"/>
      <c r="E62" s="153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156"/>
      <c r="B63" s="154"/>
      <c r="C63" s="154"/>
      <c r="D63" s="154"/>
      <c r="E63" s="153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156"/>
      <c r="B64" s="158"/>
      <c r="C64" s="158"/>
      <c r="D64" s="158"/>
      <c r="E64" s="161"/>
      <c r="F64" s="39"/>
      <c r="G64" s="11"/>
      <c r="H64" s="11"/>
      <c r="I64" s="11"/>
      <c r="J64" s="11"/>
      <c r="K64" s="11"/>
      <c r="L64" s="12"/>
      <c r="M64" s="12"/>
      <c r="N64" s="11"/>
      <c r="O64" s="12"/>
      <c r="P64" s="46"/>
      <c r="Q64" s="51"/>
    </row>
    <row r="65" spans="1:17" ht="12.95" customHeight="1" x14ac:dyDescent="0.25">
      <c r="A65" s="156"/>
      <c r="B65" s="159"/>
      <c r="C65" s="159"/>
      <c r="D65" s="159"/>
      <c r="E65" s="162"/>
      <c r="F65" s="39"/>
      <c r="G65" s="7"/>
      <c r="H65" s="7"/>
      <c r="I65" s="7"/>
      <c r="J65" s="7"/>
      <c r="K65" s="7"/>
      <c r="L65" s="7"/>
      <c r="M65" s="7"/>
      <c r="N65" s="7"/>
      <c r="O65" s="7"/>
      <c r="P65" s="47"/>
      <c r="Q65" s="51"/>
    </row>
    <row r="66" spans="1:17" ht="12.95" customHeight="1" x14ac:dyDescent="0.25">
      <c r="A66" s="156"/>
      <c r="B66" s="159"/>
      <c r="C66" s="159"/>
      <c r="D66" s="159"/>
      <c r="E66" s="162"/>
      <c r="F66" s="39"/>
      <c r="G66" s="7"/>
      <c r="H66" s="7"/>
      <c r="I66" s="7"/>
      <c r="J66" s="7"/>
      <c r="K66" s="7"/>
      <c r="L66" s="7"/>
      <c r="M66" s="7"/>
      <c r="N66" s="7"/>
      <c r="O66" s="7"/>
      <c r="P66" s="47"/>
      <c r="Q66" s="51"/>
    </row>
    <row r="67" spans="1:17" ht="12.95" customHeight="1" x14ac:dyDescent="0.25">
      <c r="A67" s="156"/>
      <c r="B67" s="159"/>
      <c r="C67" s="159"/>
      <c r="D67" s="159"/>
      <c r="E67" s="162"/>
      <c r="F67" s="39"/>
      <c r="G67" s="7"/>
      <c r="H67" s="7"/>
      <c r="I67" s="7"/>
      <c r="J67" s="7"/>
      <c r="K67" s="7"/>
      <c r="L67" s="7"/>
      <c r="M67" s="7"/>
      <c r="N67" s="7"/>
      <c r="O67" s="7"/>
      <c r="P67" s="47"/>
      <c r="Q67" s="51"/>
    </row>
    <row r="68" spans="1:17" ht="12.95" customHeight="1" x14ac:dyDescent="0.25">
      <c r="A68" s="157"/>
      <c r="B68" s="160"/>
      <c r="C68" s="160"/>
      <c r="D68" s="160"/>
      <c r="E68" s="163"/>
      <c r="F68" s="39"/>
      <c r="G68" s="7"/>
      <c r="H68" s="7"/>
      <c r="I68" s="7"/>
      <c r="J68" s="7"/>
      <c r="K68" s="7"/>
      <c r="L68" s="7"/>
      <c r="M68" s="7"/>
      <c r="N68" s="7"/>
      <c r="O68" s="7"/>
      <c r="P68" s="47"/>
      <c r="Q68" s="51"/>
    </row>
    <row r="69" spans="1:17" ht="12.95" customHeight="1" x14ac:dyDescent="0.25">
      <c r="A69" s="6"/>
      <c r="B69" s="7"/>
      <c r="C69" s="7"/>
      <c r="D69" s="134" t="s">
        <v>60</v>
      </c>
      <c r="E69" s="153"/>
      <c r="F69" s="39"/>
      <c r="G69" s="7"/>
      <c r="H69" s="7"/>
      <c r="I69" s="7"/>
      <c r="J69" s="7"/>
      <c r="K69" s="7"/>
      <c r="L69" s="7"/>
      <c r="M69" s="7"/>
      <c r="N69" s="7"/>
      <c r="O69" s="7"/>
      <c r="P69" s="47"/>
      <c r="Q69" s="51"/>
    </row>
    <row r="70" spans="1:17" ht="12.95" customHeight="1" x14ac:dyDescent="0.25">
      <c r="A70" s="6"/>
      <c r="B70" s="7"/>
      <c r="C70" s="7"/>
      <c r="D70" s="135"/>
      <c r="E70" s="153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6"/>
      <c r="B71" s="7"/>
      <c r="C71" s="7"/>
      <c r="D71" s="135"/>
      <c r="E71" s="153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6"/>
      <c r="B72" s="7"/>
      <c r="C72" s="7"/>
      <c r="D72" s="135"/>
      <c r="E72" s="153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6"/>
      <c r="B73" s="7"/>
      <c r="C73" s="7"/>
      <c r="D73" s="135"/>
      <c r="E73" s="153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36"/>
      <c r="E74" s="153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52" t="s">
        <v>59</v>
      </c>
      <c r="E75" s="153"/>
      <c r="F75" s="40"/>
      <c r="G75" s="41"/>
      <c r="H75" s="41"/>
      <c r="I75" s="41"/>
      <c r="J75" s="41"/>
      <c r="K75" s="41"/>
      <c r="L75" s="41"/>
      <c r="M75" s="41"/>
      <c r="N75" s="41"/>
      <c r="O75" s="41"/>
      <c r="P75" s="48"/>
      <c r="Q75" s="51"/>
    </row>
    <row r="76" spans="1:17" ht="12.95" customHeight="1" x14ac:dyDescent="0.25">
      <c r="A76" s="6"/>
      <c r="B76" s="7"/>
      <c r="C76" s="7"/>
      <c r="D76" s="152"/>
      <c r="E76" s="154"/>
      <c r="F76" s="1"/>
      <c r="G76" s="2"/>
      <c r="H76" s="2"/>
      <c r="I76" s="2"/>
      <c r="J76" s="2"/>
      <c r="K76" s="2"/>
      <c r="L76" s="112" t="s">
        <v>103</v>
      </c>
      <c r="M76" s="113"/>
      <c r="N76" s="113"/>
      <c r="O76" s="113"/>
      <c r="P76" s="114"/>
      <c r="Q76" s="51"/>
    </row>
    <row r="77" spans="1:17" ht="12.95" customHeight="1" x14ac:dyDescent="0.25">
      <c r="A77" s="6"/>
      <c r="B77" s="7"/>
      <c r="C77" s="7"/>
      <c r="D77" s="152"/>
      <c r="E77" s="154"/>
      <c r="F77" s="1"/>
      <c r="G77" s="2"/>
      <c r="H77" s="2"/>
      <c r="I77" s="2"/>
      <c r="J77" s="2"/>
      <c r="K77" s="2"/>
      <c r="L77" s="115"/>
      <c r="M77" s="116"/>
      <c r="N77" s="116"/>
      <c r="O77" s="116"/>
      <c r="P77" s="117"/>
      <c r="Q77" s="51"/>
    </row>
    <row r="78" spans="1:17" ht="12.95" customHeight="1" x14ac:dyDescent="0.25">
      <c r="A78" s="6"/>
      <c r="B78" s="7"/>
      <c r="C78" s="7"/>
      <c r="D78" s="152"/>
      <c r="E78" s="154"/>
      <c r="F78" s="1"/>
      <c r="G78" s="2"/>
      <c r="H78" s="2"/>
      <c r="I78" s="2"/>
      <c r="J78" s="2"/>
      <c r="K78" s="2"/>
      <c r="L78" s="118" t="s">
        <v>101</v>
      </c>
      <c r="M78" s="113"/>
      <c r="N78" s="113"/>
      <c r="O78" s="113"/>
      <c r="P78" s="114"/>
      <c r="Q78" s="51"/>
    </row>
    <row r="79" spans="1:17" ht="12.95" customHeight="1" x14ac:dyDescent="0.25">
      <c r="A79" s="6"/>
      <c r="B79" s="7"/>
      <c r="C79" s="7"/>
      <c r="D79" s="152"/>
      <c r="E79" s="154"/>
      <c r="F79" s="1"/>
      <c r="G79" s="2"/>
      <c r="H79" s="2"/>
      <c r="I79" s="2"/>
      <c r="J79" s="2"/>
      <c r="K79" s="2"/>
      <c r="L79" s="119"/>
      <c r="M79" s="120"/>
      <c r="N79" s="120"/>
      <c r="O79" s="120"/>
      <c r="P79" s="121"/>
      <c r="Q79" s="51"/>
    </row>
    <row r="80" spans="1:17" ht="12.95" customHeight="1" x14ac:dyDescent="0.25">
      <c r="A80" s="6"/>
      <c r="B80" s="7"/>
      <c r="C80" s="7"/>
      <c r="D80" s="152"/>
      <c r="E80" s="154"/>
      <c r="F80" s="1" t="s">
        <v>41</v>
      </c>
      <c r="G80" s="2" t="s">
        <v>42</v>
      </c>
      <c r="H80" s="2" t="s">
        <v>43</v>
      </c>
      <c r="I80" s="2" t="s">
        <v>44</v>
      </c>
      <c r="J80" s="2" t="s">
        <v>45</v>
      </c>
      <c r="K80" s="2" t="s">
        <v>46</v>
      </c>
      <c r="L80" s="115"/>
      <c r="M80" s="116"/>
      <c r="N80" s="116"/>
      <c r="O80" s="116"/>
      <c r="P80" s="117"/>
      <c r="Q80" s="51"/>
    </row>
    <row r="81" spans="1:17" ht="12.95" customHeight="1" x14ac:dyDescent="0.25">
      <c r="A81" s="6"/>
      <c r="B81" s="7"/>
      <c r="C81" s="7"/>
      <c r="D81" s="152" t="s">
        <v>58</v>
      </c>
      <c r="E81" s="154"/>
      <c r="F81" s="64" t="s">
        <v>50</v>
      </c>
      <c r="G81" s="65"/>
      <c r="H81" s="66" t="s">
        <v>61</v>
      </c>
      <c r="I81" s="65"/>
      <c r="J81" s="2"/>
      <c r="K81" s="2" t="s">
        <v>49</v>
      </c>
      <c r="L81" s="91" t="s">
        <v>56</v>
      </c>
      <c r="M81" s="75"/>
      <c r="N81" s="2" t="s">
        <v>48</v>
      </c>
      <c r="O81" s="2" t="s">
        <v>43</v>
      </c>
      <c r="P81" s="2" t="s">
        <v>47</v>
      </c>
      <c r="Q81" s="51"/>
    </row>
    <row r="82" spans="1:17" ht="12.95" customHeight="1" x14ac:dyDescent="0.25">
      <c r="A82" s="6"/>
      <c r="B82" s="7"/>
      <c r="C82" s="7"/>
      <c r="D82" s="152"/>
      <c r="E82" s="154"/>
      <c r="F82" s="64" t="s">
        <v>51</v>
      </c>
      <c r="G82" s="65"/>
      <c r="H82" s="66" t="s">
        <v>61</v>
      </c>
      <c r="I82" s="65"/>
      <c r="J82" s="2"/>
      <c r="K82" s="2" t="s">
        <v>49</v>
      </c>
      <c r="L82" s="76"/>
      <c r="M82" s="78"/>
      <c r="N82" s="92" t="s">
        <v>55</v>
      </c>
      <c r="O82" s="92">
        <v>1</v>
      </c>
      <c r="P82" s="92"/>
      <c r="Q82" s="51"/>
    </row>
    <row r="83" spans="1:17" ht="12.95" customHeight="1" x14ac:dyDescent="0.25">
      <c r="A83" s="6"/>
      <c r="B83" s="7"/>
      <c r="C83" s="7"/>
      <c r="D83" s="152"/>
      <c r="E83" s="154"/>
      <c r="F83" s="64" t="s">
        <v>52</v>
      </c>
      <c r="G83" s="65"/>
      <c r="H83" s="66" t="s">
        <v>61</v>
      </c>
      <c r="I83" s="65"/>
      <c r="J83" s="2"/>
      <c r="K83" s="2" t="s">
        <v>49</v>
      </c>
      <c r="L83" s="79"/>
      <c r="M83" s="81"/>
      <c r="N83" s="93"/>
      <c r="O83" s="93"/>
      <c r="P83" s="93"/>
      <c r="Q83" s="51"/>
    </row>
    <row r="84" spans="1:17" ht="12.95" customHeight="1" x14ac:dyDescent="0.25">
      <c r="A84" s="6"/>
      <c r="B84" s="7"/>
      <c r="C84" s="7"/>
      <c r="D84" s="152"/>
      <c r="E84" s="154"/>
      <c r="F84" s="64"/>
      <c r="G84" s="65"/>
      <c r="H84" s="66"/>
      <c r="I84" s="65"/>
      <c r="J84" s="2"/>
      <c r="K84" s="2"/>
      <c r="L84" s="67" t="s">
        <v>102</v>
      </c>
      <c r="M84" s="68"/>
      <c r="N84" s="73"/>
      <c r="O84" s="74"/>
      <c r="P84" s="75"/>
      <c r="Q84" s="51"/>
    </row>
    <row r="85" spans="1:17" ht="12.95" customHeight="1" x14ac:dyDescent="0.25">
      <c r="A85" s="6"/>
      <c r="B85" s="7"/>
      <c r="C85" s="7"/>
      <c r="D85" s="152"/>
      <c r="E85" s="154"/>
      <c r="F85" s="64" t="s">
        <v>53</v>
      </c>
      <c r="G85" s="65"/>
      <c r="H85" s="66" t="s">
        <v>61</v>
      </c>
      <c r="I85" s="65"/>
      <c r="J85" s="2"/>
      <c r="K85" s="2" t="s">
        <v>49</v>
      </c>
      <c r="L85" s="69"/>
      <c r="M85" s="70"/>
      <c r="N85" s="76"/>
      <c r="O85" s="77"/>
      <c r="P85" s="78"/>
      <c r="Q85" s="51"/>
    </row>
    <row r="86" spans="1:17" ht="12.95" customHeight="1" x14ac:dyDescent="0.25">
      <c r="A86" s="6"/>
      <c r="B86" s="7"/>
      <c r="C86" s="7"/>
      <c r="D86" s="152"/>
      <c r="E86" s="154"/>
      <c r="F86" s="64" t="s">
        <v>54</v>
      </c>
      <c r="G86" s="65"/>
      <c r="H86" s="66" t="s">
        <v>61</v>
      </c>
      <c r="I86" s="65"/>
      <c r="J86" s="2"/>
      <c r="K86" s="2" t="s">
        <v>49</v>
      </c>
      <c r="L86" s="71"/>
      <c r="M86" s="72"/>
      <c r="N86" s="79"/>
      <c r="O86" s="80"/>
      <c r="P86" s="81"/>
      <c r="Q86" s="51"/>
    </row>
    <row r="87" spans="1:17" ht="12.95" customHeight="1" thickBot="1" x14ac:dyDescent="0.3">
      <c r="A87" s="8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52"/>
    </row>
  </sheetData>
  <mergeCells count="150"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  <mergeCell ref="D81:D86"/>
    <mergeCell ref="D75:D80"/>
    <mergeCell ref="E75:E80"/>
    <mergeCell ref="E81:E86"/>
    <mergeCell ref="A47:A68"/>
    <mergeCell ref="E69:E74"/>
    <mergeCell ref="B47:B51"/>
    <mergeCell ref="B52:B57"/>
    <mergeCell ref="B58:B63"/>
    <mergeCell ref="B64:B68"/>
    <mergeCell ref="C47:C51"/>
    <mergeCell ref="C52:C57"/>
    <mergeCell ref="C58:C63"/>
    <mergeCell ref="C64:C68"/>
    <mergeCell ref="D47:D51"/>
    <mergeCell ref="E47:E51"/>
    <mergeCell ref="D52:D57"/>
    <mergeCell ref="D64:D68"/>
    <mergeCell ref="D58:D63"/>
    <mergeCell ref="E52:E57"/>
    <mergeCell ref="E58:E63"/>
    <mergeCell ref="E64:E68"/>
    <mergeCell ref="F27:K27"/>
    <mergeCell ref="D69:D74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H83:I83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R19:T19"/>
    <mergeCell ref="L19:N19"/>
    <mergeCell ref="F3:K3"/>
    <mergeCell ref="F4:K4"/>
    <mergeCell ref="F5:K5"/>
    <mergeCell ref="F6:K6"/>
    <mergeCell ref="L76:P77"/>
    <mergeCell ref="L78:P80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F84:G84"/>
    <mergeCell ref="H84:I84"/>
    <mergeCell ref="L84:M86"/>
    <mergeCell ref="N84:P86"/>
    <mergeCell ref="F85:G85"/>
    <mergeCell ref="H85:I85"/>
    <mergeCell ref="F86:G86"/>
    <mergeCell ref="H86:I86"/>
    <mergeCell ref="F51:G51"/>
    <mergeCell ref="F52:G52"/>
    <mergeCell ref="F53:G53"/>
    <mergeCell ref="F54:G54"/>
    <mergeCell ref="H52:I52"/>
    <mergeCell ref="H53:I53"/>
    <mergeCell ref="J52:K52"/>
    <mergeCell ref="F81:G81"/>
    <mergeCell ref="H81:I81"/>
    <mergeCell ref="L81:M83"/>
    <mergeCell ref="F82:G82"/>
    <mergeCell ref="H82:I82"/>
    <mergeCell ref="N82:N83"/>
    <mergeCell ref="O82:O83"/>
    <mergeCell ref="P82:P83"/>
    <mergeCell ref="F83:G83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83</xdr:row>
                <xdr:rowOff>9525</xdr:rowOff>
              </from>
              <to>
                <xdr:col>15</xdr:col>
                <xdr:colOff>704850</xdr:colOff>
                <xdr:row>86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2018-02-26T11:49:05Z</dcterms:modified>
</cp:coreProperties>
</file>